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<sst xmlns="http://schemas.openxmlformats.org/spreadsheetml/2006/main" count="67" uniqueCount="58">
  <si>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 DE</t>
  </si>
  <si>
    <t xml:space="preserve">  MD</t>
  </si>
  <si>
    <t xml:space="preserve">  NJ</t>
  </si>
  <si>
    <t xml:space="preserve">  PA</t>
  </si>
  <si>
    <t xml:space="preserve">  WV</t>
  </si>
  <si>
    <t xml:space="preserve">  IA</t>
  </si>
  <si>
    <t xml:space="preserve">  KS</t>
  </si>
  <si>
    <t xml:space="preserve">  MN</t>
  </si>
  <si>
    <t xml:space="preserve">  MO</t>
  </si>
  <si>
    <t xml:space="preserve">  ND</t>
  </si>
  <si>
    <t xml:space="preserve">  NE</t>
  </si>
  <si>
    <t xml:space="preserve">  SD</t>
  </si>
  <si>
    <t xml:space="preserve">  NC</t>
  </si>
  <si>
    <t xml:space="preserve">  SC</t>
  </si>
  <si>
    <t xml:space="preserve">  TN</t>
  </si>
  <si>
    <t xml:space="preserve">  VA</t>
  </si>
  <si>
    <t xml:space="preserve">  IL</t>
  </si>
  <si>
    <t xml:space="preserve">  IN</t>
  </si>
  <si>
    <t xml:space="preserve">  KY</t>
  </si>
  <si>
    <t xml:space="preserve">  MI</t>
  </si>
  <si>
    <t xml:space="preserve">  OH</t>
  </si>
  <si>
    <t xml:space="preserve">  WI</t>
  </si>
  <si>
    <t xml:space="preserve">  CT</t>
  </si>
  <si>
    <t xml:space="preserve">  MA</t>
  </si>
  <si>
    <t xml:space="preserve">  ME</t>
  </si>
  <si>
    <t xml:space="preserve">  NH</t>
  </si>
  <si>
    <t xml:space="preserve">  NY</t>
  </si>
  <si>
    <t xml:space="preserve">  RI</t>
  </si>
  <si>
    <t xml:space="preserve">  VT</t>
  </si>
  <si>
    <t xml:space="preserve">  AK</t>
  </si>
  <si>
    <t xml:space="preserve">  HI</t>
  </si>
  <si>
    <t xml:space="preserve">  ID</t>
  </si>
  <si>
    <t xml:space="preserve">  OR</t>
  </si>
  <si>
    <t xml:space="preserve">  WA</t>
  </si>
  <si>
    <t xml:space="preserve">  AZ</t>
  </si>
  <si>
    <t xml:space="preserve">  CO</t>
  </si>
  <si>
    <t xml:space="preserve">  MT</t>
  </si>
  <si>
    <t xml:space="preserve">  NM</t>
  </si>
  <si>
    <t xml:space="preserve">  WY</t>
  </si>
  <si>
    <t xml:space="preserve">  AR</t>
  </si>
  <si>
    <t xml:space="preserve">  LA</t>
  </si>
  <si>
    <t xml:space="preserve">  OK</t>
  </si>
  <si>
    <t xml:space="preserve">  TX</t>
  </si>
  <si>
    <t xml:space="preserve">  AL</t>
  </si>
  <si>
    <t xml:space="preserve">  FL</t>
  </si>
  <si>
    <t xml:space="preserve">  GA</t>
  </si>
  <si>
    <t xml:space="preserve">  MS</t>
  </si>
  <si>
    <t xml:space="preserve">  CA</t>
  </si>
  <si>
    <t xml:space="preserve">  NV</t>
  </si>
  <si>
    <t xml:space="preserve">  UT</t>
  </si>
  <si>
    <t>TOTAL</t>
  </si>
  <si>
    <t>Tallgrass Prairie (OK)</t>
  </si>
  <si>
    <t>TNC PRESCRIBED FIRE ACRES BURNED 2002- INCLUDES NON-BROADCAST</t>
  </si>
  <si>
    <t>Acres</t>
  </si>
  <si>
    <t>Total</t>
  </si>
  <si>
    <t>Burns</t>
  </si>
  <si>
    <t># Non-</t>
  </si>
  <si>
    <t>Broadcast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</si>
</sst>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7" sqref="A1:G57"/>
    </sheetView>
  </sheetViews>
  <sheetFormatPr defaultColWidth="9.140625" defaultRowHeight="12.75"/>
  <cols>
    <col min="1" max="1" width="24.57421875" style="1" bestFit="1" customWidth="1"/>
    <col min="2" max="2" width="8.7109375" style="2" customWidth="1"/>
    <col min="3" max="3" width="9.140625" style="1" customWidth="1"/>
    <col min="4" max="4" width="10.00390625" style="1" customWidth="1"/>
    <col min="5" max="5" width="9.7109375" style="1" customWidth="1"/>
    <col min="6" max="6" width="9.8515625" style="1" customWidth="1"/>
    <col min="7" max="7" width="10.00390625" style="1" customWidth="1"/>
    <col min="8" max="16384" width="9.140625" style="1" customWidth="1"/>
  </cols>
  <sheetData>
    <row r="1" spans="1:2" ht="12.75">
      <c r="A1" s="2" t="s">
        <v>52</v>
      </c>
      <c r="B1" s="1"/>
    </row>
    <row r="2" spans="1:5" ht="12.75">
      <c r="A2" s="2"/>
      <c r="B2" s="1"/>
      <c r="D2" s="1" t="s">
        <v>56</v>
      </c>
      <c r="E2" s="1" t="s">
        <v>56</v>
      </c>
    </row>
    <row r="3" spans="1:7" ht="12.75">
      <c r="A3" s="2"/>
      <c r="B3" s="3" t="s">
        <v>54</v>
      </c>
      <c r="C3" s="4" t="s">
        <v>54</v>
      </c>
      <c r="D3" s="4" t="s">
        <v>57</v>
      </c>
      <c r="E3" s="4" t="s">
        <v>57</v>
      </c>
      <c r="F3" s="4" t="s">
        <v>57</v>
      </c>
      <c r="G3" s="4" t="s">
        <v>57</v>
      </c>
    </row>
    <row r="4" spans="1:7" ht="12.75">
      <c r="A4" s="2"/>
      <c r="B4" s="4" t="s">
        <v>53</v>
      </c>
      <c r="C4" s="4" t="s">
        <v>55</v>
      </c>
      <c r="D4" s="4" t="s">
        <v>53</v>
      </c>
      <c r="E4" s="4" t="s">
        <v>55</v>
      </c>
      <c r="F4" s="4" t="s">
        <v>53</v>
      </c>
      <c r="G4" s="4" t="s">
        <v>55</v>
      </c>
    </row>
    <row r="5" spans="1:7" ht="12" customHeight="1">
      <c r="A5" s="1" t="s">
        <v>29</v>
      </c>
      <c r="B5" s="1">
        <v>0</v>
      </c>
      <c r="C5" s="1">
        <v>0</v>
      </c>
      <c r="D5" s="1">
        <v>0</v>
      </c>
      <c r="E5" s="1">
        <v>0</v>
      </c>
      <c r="F5" s="1">
        <f>B5-D5</f>
        <v>0</v>
      </c>
      <c r="G5" s="1">
        <f>C5-E5</f>
        <v>0</v>
      </c>
    </row>
    <row r="6" spans="1:7" ht="12" customHeight="1">
      <c r="A6" s="1" t="s">
        <v>43</v>
      </c>
      <c r="B6" s="1">
        <f>25+25+1+37+26</f>
        <v>114</v>
      </c>
      <c r="C6" s="1">
        <v>5</v>
      </c>
      <c r="D6" s="1">
        <v>0</v>
      </c>
      <c r="E6" s="1">
        <v>0</v>
      </c>
      <c r="F6" s="1">
        <f aca="true" t="shared" si="0" ref="F6:F57">B6-D6</f>
        <v>114</v>
      </c>
      <c r="G6" s="1">
        <f aca="true" t="shared" si="1" ref="G6:G57">C6-E6</f>
        <v>5</v>
      </c>
    </row>
    <row r="7" spans="1:7" ht="12" customHeight="1">
      <c r="A7" s="1" t="s">
        <v>39</v>
      </c>
      <c r="B7" s="1">
        <f>5+108+10+72+171+45+455+153+365+55+280+25+3+15+8+100+8+8+8+15+15+15+185+200+1000+1000+850+92+1+350+2+115</f>
        <v>5734</v>
      </c>
      <c r="C7" s="1">
        <v>35</v>
      </c>
      <c r="D7" s="1">
        <v>6</v>
      </c>
      <c r="E7" s="1">
        <v>6</v>
      </c>
      <c r="F7" s="1">
        <f t="shared" si="0"/>
        <v>5728</v>
      </c>
      <c r="G7" s="1">
        <f t="shared" si="1"/>
        <v>29</v>
      </c>
    </row>
    <row r="8" spans="1:7" ht="12" customHeight="1">
      <c r="A8" s="1" t="s">
        <v>34</v>
      </c>
      <c r="B8" s="1">
        <v>20</v>
      </c>
      <c r="C8" s="1">
        <v>1</v>
      </c>
      <c r="D8" s="1">
        <v>0</v>
      </c>
      <c r="E8" s="1">
        <v>0</v>
      </c>
      <c r="F8" s="1">
        <f t="shared" si="0"/>
        <v>20</v>
      </c>
      <c r="G8" s="1">
        <f t="shared" si="1"/>
        <v>1</v>
      </c>
    </row>
    <row r="9" spans="1:7" ht="12" customHeight="1">
      <c r="A9" s="1" t="s">
        <v>47</v>
      </c>
      <c r="B9" s="1">
        <f>1+357+140+708+319+450+3+1+432+117+513</f>
        <v>3041</v>
      </c>
      <c r="C9" s="1">
        <v>11</v>
      </c>
      <c r="D9" s="1">
        <v>0</v>
      </c>
      <c r="E9" s="1">
        <v>0</v>
      </c>
      <c r="F9" s="1">
        <f t="shared" si="0"/>
        <v>3041</v>
      </c>
      <c r="G9" s="1">
        <f t="shared" si="1"/>
        <v>11</v>
      </c>
    </row>
    <row r="10" spans="1:7" ht="12" customHeight="1">
      <c r="A10" s="1" t="s">
        <v>35</v>
      </c>
      <c r="B10" s="1">
        <v>0</v>
      </c>
      <c r="C10" s="1">
        <v>0</v>
      </c>
      <c r="D10" s="1">
        <v>0</v>
      </c>
      <c r="E10" s="1">
        <v>0</v>
      </c>
      <c r="F10" s="1">
        <f t="shared" si="0"/>
        <v>0</v>
      </c>
      <c r="G10" s="1">
        <f t="shared" si="1"/>
        <v>0</v>
      </c>
    </row>
    <row r="11" spans="1:7" ht="12" customHeight="1">
      <c r="A11" s="1" t="s">
        <v>22</v>
      </c>
      <c r="B11" s="1">
        <v>0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f t="shared" si="1"/>
        <v>0</v>
      </c>
    </row>
    <row r="12" spans="1:7" ht="12" customHeight="1">
      <c r="A12" s="1" t="s">
        <v>0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  <c r="G12" s="1">
        <f t="shared" si="1"/>
        <v>0</v>
      </c>
    </row>
    <row r="13" spans="1:7" ht="12" customHeight="1">
      <c r="A13" s="1" t="s">
        <v>44</v>
      </c>
      <c r="B13" s="1">
        <f>13+4+136+6+42+2+58+61+53+75+4+94+74+118+46+76+50+100+18+120+1+1+11+8+58+9+350+17+80+25+312+107+140+136+11+6+60+15+120+5+3+87+302+98+182+31+46+216+152+150+6+108+124+173+139+55+106+14+69+272+393</f>
        <v>5348</v>
      </c>
      <c r="C13" s="1">
        <v>61</v>
      </c>
      <c r="D13" s="1">
        <v>0</v>
      </c>
      <c r="E13" s="1">
        <v>0</v>
      </c>
      <c r="F13" s="1">
        <f t="shared" si="0"/>
        <v>5348</v>
      </c>
      <c r="G13" s="1">
        <f t="shared" si="1"/>
        <v>61</v>
      </c>
    </row>
    <row r="14" spans="1:7" ht="12" customHeight="1">
      <c r="A14" s="1" t="s">
        <v>45</v>
      </c>
      <c r="B14" s="1">
        <f>20+55+10+20+20+7+40+35+14+50+28+47+9+65</f>
        <v>420</v>
      </c>
      <c r="C14" s="1">
        <v>14</v>
      </c>
      <c r="D14" s="1">
        <v>0</v>
      </c>
      <c r="E14" s="1">
        <v>0</v>
      </c>
      <c r="F14" s="1">
        <f t="shared" si="0"/>
        <v>420</v>
      </c>
      <c r="G14" s="1">
        <f t="shared" si="1"/>
        <v>14</v>
      </c>
    </row>
    <row r="15" spans="1:7" ht="12" customHeight="1">
      <c r="A15" s="1" t="s">
        <v>30</v>
      </c>
      <c r="B15" s="1">
        <v>0</v>
      </c>
      <c r="C15" s="1">
        <v>0</v>
      </c>
      <c r="D15" s="1">
        <v>0</v>
      </c>
      <c r="E15" s="1">
        <v>0</v>
      </c>
      <c r="F15" s="1">
        <f t="shared" si="0"/>
        <v>0</v>
      </c>
      <c r="G15" s="1">
        <f t="shared" si="1"/>
        <v>0</v>
      </c>
    </row>
    <row r="16" spans="1:7" ht="12" customHeight="1">
      <c r="A16" s="1" t="s">
        <v>5</v>
      </c>
      <c r="B16" s="1">
        <f>5+4+1+70+9+40+154+5+1+57+12+1+3+10+10+25+15+25+5+25+2+1+1+20+1</f>
        <v>502</v>
      </c>
      <c r="C16" s="1">
        <v>33</v>
      </c>
      <c r="D16" s="1">
        <v>14</v>
      </c>
      <c r="E16" s="1">
        <v>14</v>
      </c>
      <c r="F16" s="1">
        <f t="shared" si="0"/>
        <v>488</v>
      </c>
      <c r="G16" s="1">
        <f t="shared" si="1"/>
        <v>19</v>
      </c>
    </row>
    <row r="17" spans="1:7" ht="12" customHeight="1">
      <c r="A17" s="1" t="s">
        <v>31</v>
      </c>
      <c r="B17" s="1">
        <v>0</v>
      </c>
      <c r="C17" s="1">
        <v>0</v>
      </c>
      <c r="D17" s="1">
        <v>0</v>
      </c>
      <c r="E17" s="1">
        <v>0</v>
      </c>
      <c r="F17" s="1">
        <f t="shared" si="0"/>
        <v>0</v>
      </c>
      <c r="G17" s="1">
        <f t="shared" si="1"/>
        <v>0</v>
      </c>
    </row>
    <row r="18" spans="1:7" ht="12" customHeight="1">
      <c r="A18" s="1" t="s">
        <v>16</v>
      </c>
      <c r="B18" s="1">
        <f>145+65+400+5+10+3+65+15+13+15+120+75+25+60+20+10+25+35+150+110+45+25+238+120+65+20</f>
        <v>1879</v>
      </c>
      <c r="C18" s="1">
        <v>26</v>
      </c>
      <c r="D18" s="1">
        <v>0</v>
      </c>
      <c r="E18" s="1">
        <v>0</v>
      </c>
      <c r="F18" s="1">
        <f t="shared" si="0"/>
        <v>1879</v>
      </c>
      <c r="G18" s="1">
        <f t="shared" si="1"/>
        <v>26</v>
      </c>
    </row>
    <row r="19" spans="1:7" ht="12" customHeight="1">
      <c r="A19" s="1" t="s">
        <v>17</v>
      </c>
      <c r="B19" s="1">
        <v>745</v>
      </c>
      <c r="C19" s="1">
        <v>19</v>
      </c>
      <c r="D19" s="1">
        <v>1</v>
      </c>
      <c r="E19" s="1">
        <v>1</v>
      </c>
      <c r="F19" s="1">
        <f t="shared" si="0"/>
        <v>744</v>
      </c>
      <c r="G19" s="1">
        <f t="shared" si="1"/>
        <v>18</v>
      </c>
    </row>
    <row r="20" spans="1:7" ht="12" customHeight="1">
      <c r="A20" s="1" t="s">
        <v>6</v>
      </c>
      <c r="B20" s="1">
        <f>55+60+281+570+413+442+120+103+187+28+274+173</f>
        <v>2706</v>
      </c>
      <c r="C20" s="1">
        <v>12</v>
      </c>
      <c r="D20" s="1">
        <v>0</v>
      </c>
      <c r="E20" s="1">
        <v>0</v>
      </c>
      <c r="F20" s="1">
        <f t="shared" si="0"/>
        <v>2706</v>
      </c>
      <c r="G20" s="1">
        <f t="shared" si="1"/>
        <v>12</v>
      </c>
    </row>
    <row r="21" spans="1:7" ht="12" customHeight="1">
      <c r="A21" s="1" t="s">
        <v>18</v>
      </c>
      <c r="B21" s="1">
        <f>23+65+34+80+17+7+20+10</f>
        <v>256</v>
      </c>
      <c r="C21" s="1">
        <v>8</v>
      </c>
      <c r="D21" s="1">
        <v>0</v>
      </c>
      <c r="E21" s="1">
        <v>0</v>
      </c>
      <c r="F21" s="1">
        <f t="shared" si="0"/>
        <v>256</v>
      </c>
      <c r="G21" s="1">
        <f t="shared" si="1"/>
        <v>8</v>
      </c>
    </row>
    <row r="22" spans="1:7" ht="12" customHeight="1">
      <c r="A22" s="1" t="s">
        <v>40</v>
      </c>
      <c r="B22" s="1">
        <f>30+150+450+330+100+15+90+70+50+150+210+30+150+350</f>
        <v>2175</v>
      </c>
      <c r="C22" s="1">
        <v>14</v>
      </c>
      <c r="D22" s="1">
        <v>0</v>
      </c>
      <c r="E22" s="1">
        <v>0</v>
      </c>
      <c r="F22" s="1">
        <f t="shared" si="0"/>
        <v>2175</v>
      </c>
      <c r="G22" s="1">
        <f t="shared" si="1"/>
        <v>14</v>
      </c>
    </row>
    <row r="23" spans="1:7" ht="12" customHeight="1">
      <c r="A23" s="1" t="s">
        <v>23</v>
      </c>
      <c r="B23" s="1">
        <f>8+25+55+5+25+80+15+60+15+40+10+15+1+1+1+3+3+5</f>
        <v>367</v>
      </c>
      <c r="C23" s="1">
        <v>18</v>
      </c>
      <c r="D23" s="1">
        <v>0</v>
      </c>
      <c r="E23" s="1">
        <v>0</v>
      </c>
      <c r="F23" s="1">
        <f t="shared" si="0"/>
        <v>367</v>
      </c>
      <c r="G23" s="1">
        <f t="shared" si="1"/>
        <v>18</v>
      </c>
    </row>
    <row r="24" spans="1:7" ht="12" customHeight="1">
      <c r="A24" s="1" t="s">
        <v>1</v>
      </c>
      <c r="B24" s="1">
        <v>0</v>
      </c>
      <c r="C24" s="1">
        <v>0</v>
      </c>
      <c r="D24" s="1">
        <v>0</v>
      </c>
      <c r="E24" s="1">
        <v>0</v>
      </c>
      <c r="F24" s="1">
        <f t="shared" si="0"/>
        <v>0</v>
      </c>
      <c r="G24" s="1">
        <f t="shared" si="1"/>
        <v>0</v>
      </c>
    </row>
    <row r="25" spans="1:7" ht="12" customHeight="1">
      <c r="A25" s="1" t="s">
        <v>24</v>
      </c>
      <c r="B25" s="1">
        <v>142</v>
      </c>
      <c r="C25" s="1">
        <v>11</v>
      </c>
      <c r="D25" s="1">
        <v>1</v>
      </c>
      <c r="E25" s="1">
        <v>1</v>
      </c>
      <c r="F25" s="1">
        <f t="shared" si="0"/>
        <v>141</v>
      </c>
      <c r="G25" s="1">
        <f t="shared" si="1"/>
        <v>10</v>
      </c>
    </row>
    <row r="26" spans="1:7" ht="12" customHeight="1">
      <c r="A26" s="1" t="s">
        <v>19</v>
      </c>
      <c r="B26" s="1">
        <f>5+22+5+3+1+4+1+1+3+3+3+5+4+2</f>
        <v>62</v>
      </c>
      <c r="C26" s="1">
        <v>18</v>
      </c>
      <c r="D26" s="1">
        <v>5</v>
      </c>
      <c r="E26" s="1">
        <v>5</v>
      </c>
      <c r="F26" s="1">
        <f t="shared" si="0"/>
        <v>57</v>
      </c>
      <c r="G26" s="1">
        <f t="shared" si="1"/>
        <v>13</v>
      </c>
    </row>
    <row r="27" spans="1:7" ht="12" customHeight="1">
      <c r="A27" s="1" t="s">
        <v>7</v>
      </c>
      <c r="B27" s="1">
        <v>7409</v>
      </c>
      <c r="C27" s="1">
        <v>66</v>
      </c>
      <c r="D27" s="1">
        <v>0</v>
      </c>
      <c r="E27" s="1">
        <v>0</v>
      </c>
      <c r="F27" s="1">
        <f t="shared" si="0"/>
        <v>7409</v>
      </c>
      <c r="G27" s="1">
        <f t="shared" si="1"/>
        <v>66</v>
      </c>
    </row>
    <row r="28" spans="1:7" ht="12" customHeight="1">
      <c r="A28" s="1" t="s">
        <v>8</v>
      </c>
      <c r="B28" s="1">
        <f>40+75+80+260+314+120+15+3+20+20+60+60+280+30+150+80+120+75+80+150+10+100+5+8+3+240+20+465+20+20+290+1+100+1+1+5+455+600+246+50+60+240+80+80</f>
        <v>5132</v>
      </c>
      <c r="C28" s="1">
        <v>44</v>
      </c>
      <c r="D28" s="1">
        <v>3</v>
      </c>
      <c r="E28" s="1">
        <v>3</v>
      </c>
      <c r="F28" s="1">
        <f t="shared" si="0"/>
        <v>5129</v>
      </c>
      <c r="G28" s="1">
        <f t="shared" si="1"/>
        <v>41</v>
      </c>
    </row>
    <row r="29" spans="1:7" ht="12" customHeight="1">
      <c r="A29" s="1" t="s">
        <v>46</v>
      </c>
      <c r="B29" s="1">
        <f>7+6+4+5+15+5+20+12+10+1+3+30+24+6+2+8+10+15+15+20+1+36+2+30+16+27+14+55+5+5+1+1+1+14+3+17+5+3+5+6</f>
        <v>465</v>
      </c>
      <c r="C29" s="1">
        <v>40</v>
      </c>
      <c r="D29" s="1">
        <v>0</v>
      </c>
      <c r="E29" s="1">
        <v>0</v>
      </c>
      <c r="F29" s="1">
        <f t="shared" si="0"/>
        <v>465</v>
      </c>
      <c r="G29" s="1">
        <f t="shared" si="1"/>
        <v>40</v>
      </c>
    </row>
    <row r="30" spans="1:7" ht="12" customHeight="1">
      <c r="A30" s="1" t="s">
        <v>36</v>
      </c>
      <c r="B30" s="1">
        <v>0</v>
      </c>
      <c r="C30" s="1">
        <v>0</v>
      </c>
      <c r="D30" s="1">
        <v>0</v>
      </c>
      <c r="E30" s="1">
        <v>0</v>
      </c>
      <c r="F30" s="1">
        <f t="shared" si="0"/>
        <v>0</v>
      </c>
      <c r="G30" s="1">
        <f t="shared" si="1"/>
        <v>0</v>
      </c>
    </row>
    <row r="31" spans="1:7" ht="12" customHeight="1">
      <c r="A31" s="1" t="s">
        <v>12</v>
      </c>
      <c r="B31" s="1">
        <f>20+45+6+30+25+20+6+33+29+155+58</f>
        <v>427</v>
      </c>
      <c r="C31" s="1">
        <v>11</v>
      </c>
      <c r="D31" s="1">
        <v>0</v>
      </c>
      <c r="E31" s="1">
        <v>0</v>
      </c>
      <c r="F31" s="1">
        <f t="shared" si="0"/>
        <v>427</v>
      </c>
      <c r="G31" s="1">
        <f t="shared" si="1"/>
        <v>11</v>
      </c>
    </row>
    <row r="32" spans="1:7" ht="12" customHeight="1">
      <c r="A32" s="1" t="s">
        <v>9</v>
      </c>
      <c r="B32" s="1">
        <v>2013</v>
      </c>
      <c r="C32" s="1">
        <v>14</v>
      </c>
      <c r="D32" s="1">
        <v>0</v>
      </c>
      <c r="E32" s="1">
        <v>0</v>
      </c>
      <c r="F32" s="1">
        <f t="shared" si="0"/>
        <v>2013</v>
      </c>
      <c r="G32" s="1">
        <f t="shared" si="1"/>
        <v>14</v>
      </c>
    </row>
    <row r="33" spans="1:7" ht="12" customHeight="1">
      <c r="A33" s="1" t="s">
        <v>10</v>
      </c>
      <c r="B33" s="1">
        <f>1+1+2+145+127+27+84+2+18+70+9+68+2+8+33+30+20+6+18+500+430+80</f>
        <v>1681</v>
      </c>
      <c r="C33" s="1">
        <v>22</v>
      </c>
      <c r="D33" s="1">
        <v>0</v>
      </c>
      <c r="E33" s="1">
        <v>0</v>
      </c>
      <c r="F33" s="1">
        <f t="shared" si="0"/>
        <v>1681</v>
      </c>
      <c r="G33" s="1">
        <f t="shared" si="1"/>
        <v>22</v>
      </c>
    </row>
    <row r="34" spans="1:7" ht="12" customHeight="1">
      <c r="A34" s="1" t="s">
        <v>25</v>
      </c>
      <c r="B34" s="1">
        <v>0</v>
      </c>
      <c r="C34" s="1">
        <v>0</v>
      </c>
      <c r="D34" s="1">
        <v>0</v>
      </c>
      <c r="E34" s="1">
        <v>0</v>
      </c>
      <c r="F34" s="1">
        <f t="shared" si="0"/>
        <v>0</v>
      </c>
      <c r="G34" s="1">
        <f t="shared" si="1"/>
        <v>0</v>
      </c>
    </row>
    <row r="35" spans="1:7" ht="12" customHeight="1">
      <c r="A35" s="1" t="s">
        <v>2</v>
      </c>
      <c r="B35" s="1">
        <v>0</v>
      </c>
      <c r="C35" s="1">
        <v>0</v>
      </c>
      <c r="D35" s="1">
        <v>0</v>
      </c>
      <c r="E35" s="1">
        <v>0</v>
      </c>
      <c r="F35" s="1">
        <f t="shared" si="0"/>
        <v>0</v>
      </c>
      <c r="G35" s="1">
        <f t="shared" si="1"/>
        <v>0</v>
      </c>
    </row>
    <row r="36" spans="1:7" ht="12" customHeight="1">
      <c r="A36" s="1" t="s">
        <v>37</v>
      </c>
      <c r="B36" s="1">
        <v>0</v>
      </c>
      <c r="C36" s="1">
        <v>0</v>
      </c>
      <c r="D36" s="1">
        <v>0</v>
      </c>
      <c r="E36" s="1">
        <v>0</v>
      </c>
      <c r="F36" s="1">
        <f t="shared" si="0"/>
        <v>0</v>
      </c>
      <c r="G36" s="1">
        <f t="shared" si="1"/>
        <v>0</v>
      </c>
    </row>
    <row r="37" spans="1:7" ht="12" customHeight="1">
      <c r="A37" s="1" t="s">
        <v>48</v>
      </c>
      <c r="B37" s="1">
        <v>0</v>
      </c>
      <c r="C37" s="1">
        <v>0</v>
      </c>
      <c r="D37" s="1">
        <v>0</v>
      </c>
      <c r="E37" s="1">
        <v>0</v>
      </c>
      <c r="F37" s="1">
        <f t="shared" si="0"/>
        <v>0</v>
      </c>
      <c r="G37" s="1">
        <f t="shared" si="1"/>
        <v>0</v>
      </c>
    </row>
    <row r="38" spans="1:7" ht="12" customHeight="1">
      <c r="A38" s="1" t="s">
        <v>26</v>
      </c>
      <c r="B38" s="1">
        <v>6</v>
      </c>
      <c r="C38" s="1">
        <v>1</v>
      </c>
      <c r="D38" s="1">
        <v>0</v>
      </c>
      <c r="E38" s="1">
        <v>0</v>
      </c>
      <c r="F38" s="1">
        <f t="shared" si="0"/>
        <v>6</v>
      </c>
      <c r="G38" s="1">
        <f t="shared" si="1"/>
        <v>1</v>
      </c>
    </row>
    <row r="39" spans="1:7" ht="12" customHeight="1">
      <c r="A39" s="1" t="s">
        <v>20</v>
      </c>
      <c r="B39" s="1">
        <f>20+44+0.3+5+17+85</f>
        <v>171.3</v>
      </c>
      <c r="C39" s="1">
        <v>6</v>
      </c>
      <c r="D39" s="1">
        <v>0</v>
      </c>
      <c r="E39" s="1">
        <v>0</v>
      </c>
      <c r="F39" s="1">
        <f t="shared" si="0"/>
        <v>171.3</v>
      </c>
      <c r="G39" s="1">
        <f t="shared" si="1"/>
        <v>6</v>
      </c>
    </row>
    <row r="40" spans="1:7" ht="12" customHeight="1">
      <c r="A40" s="1" t="s">
        <v>41</v>
      </c>
      <c r="B40" s="1">
        <f>600+1130</f>
        <v>1730</v>
      </c>
      <c r="C40" s="1">
        <v>2</v>
      </c>
      <c r="D40" s="1">
        <v>0</v>
      </c>
      <c r="E40" s="1">
        <v>0</v>
      </c>
      <c r="F40" s="1">
        <f t="shared" si="0"/>
        <v>1730</v>
      </c>
      <c r="G40" s="1">
        <f t="shared" si="1"/>
        <v>2</v>
      </c>
    </row>
    <row r="41" spans="1:7" ht="12" customHeight="1">
      <c r="A41" s="1" t="s">
        <v>51</v>
      </c>
      <c r="B41" s="1">
        <f>100+180+210+240+680+180+140+80+70+2+4350+250+3000+140+240+20+1300+25+10+55</f>
        <v>11272</v>
      </c>
      <c r="C41" s="1">
        <v>20</v>
      </c>
      <c r="D41" s="1">
        <v>0</v>
      </c>
      <c r="E41" s="1">
        <v>0</v>
      </c>
      <c r="F41" s="1">
        <f t="shared" si="0"/>
        <v>11272</v>
      </c>
      <c r="G41" s="1">
        <f t="shared" si="1"/>
        <v>20</v>
      </c>
    </row>
    <row r="42" spans="1:7" ht="12" customHeight="1">
      <c r="A42" s="1" t="s">
        <v>32</v>
      </c>
      <c r="B42" s="1">
        <f>10+50+40+30</f>
        <v>130</v>
      </c>
      <c r="C42" s="1">
        <v>4</v>
      </c>
      <c r="D42" s="1">
        <v>0</v>
      </c>
      <c r="E42" s="1">
        <v>0</v>
      </c>
      <c r="F42" s="1">
        <f t="shared" si="0"/>
        <v>130</v>
      </c>
      <c r="G42" s="1">
        <f t="shared" si="1"/>
        <v>4</v>
      </c>
    </row>
    <row r="43" spans="1:7" ht="12" customHeight="1">
      <c r="A43" s="1" t="s">
        <v>3</v>
      </c>
      <c r="B43" s="1">
        <v>0</v>
      </c>
      <c r="C43" s="1">
        <v>0</v>
      </c>
      <c r="D43" s="1">
        <v>0</v>
      </c>
      <c r="E43" s="1">
        <v>0</v>
      </c>
      <c r="F43" s="1">
        <f t="shared" si="0"/>
        <v>0</v>
      </c>
      <c r="G43" s="1">
        <f t="shared" si="1"/>
        <v>0</v>
      </c>
    </row>
    <row r="44" spans="1:7" ht="12" customHeight="1">
      <c r="A44" s="1" t="s">
        <v>27</v>
      </c>
      <c r="B44" s="1">
        <v>0</v>
      </c>
      <c r="C44" s="1">
        <v>0</v>
      </c>
      <c r="D44" s="1">
        <v>0</v>
      </c>
      <c r="E44" s="1">
        <v>0</v>
      </c>
      <c r="F44" s="1">
        <f t="shared" si="0"/>
        <v>0</v>
      </c>
      <c r="G44" s="1">
        <f t="shared" si="1"/>
        <v>0</v>
      </c>
    </row>
    <row r="45" spans="1:7" ht="12" customHeight="1">
      <c r="A45" s="1" t="s">
        <v>13</v>
      </c>
      <c r="B45" s="1">
        <f>650+260+200+100+180+80+10+20</f>
        <v>1500</v>
      </c>
      <c r="C45" s="1">
        <v>8</v>
      </c>
      <c r="D45" s="1">
        <v>0</v>
      </c>
      <c r="E45" s="1">
        <v>0</v>
      </c>
      <c r="F45" s="1">
        <f t="shared" si="0"/>
        <v>1500</v>
      </c>
      <c r="G45" s="1">
        <f t="shared" si="1"/>
        <v>8</v>
      </c>
    </row>
    <row r="46" spans="1:7" ht="12" customHeight="1">
      <c r="A46" s="1" t="s">
        <v>11</v>
      </c>
      <c r="B46" s="1">
        <v>472</v>
      </c>
      <c r="C46" s="1">
        <v>6</v>
      </c>
      <c r="D46" s="1">
        <v>0</v>
      </c>
      <c r="E46" s="1">
        <v>0</v>
      </c>
      <c r="F46" s="1">
        <f t="shared" si="0"/>
        <v>472</v>
      </c>
      <c r="G46" s="1">
        <f t="shared" si="1"/>
        <v>6</v>
      </c>
    </row>
    <row r="47" spans="1:7" ht="12" customHeight="1">
      <c r="A47" s="1" t="s">
        <v>14</v>
      </c>
      <c r="B47" s="1">
        <v>0</v>
      </c>
      <c r="C47" s="1">
        <v>0</v>
      </c>
      <c r="D47" s="1">
        <v>0</v>
      </c>
      <c r="E47" s="1">
        <v>0</v>
      </c>
      <c r="F47" s="1">
        <f t="shared" si="0"/>
        <v>0</v>
      </c>
      <c r="G47" s="1">
        <f t="shared" si="1"/>
        <v>0</v>
      </c>
    </row>
    <row r="48" spans="1:7" ht="12" customHeight="1">
      <c r="A48" s="1" t="s">
        <v>42</v>
      </c>
      <c r="B48" s="1">
        <f>1+47+27+174+387+304+5+40+100+63+200+3+220+434+130+29+15+40+148+1+1+117+30+120+160+90+68+72</f>
        <v>3026</v>
      </c>
      <c r="C48" s="1">
        <v>28</v>
      </c>
      <c r="D48" s="1">
        <v>4</v>
      </c>
      <c r="E48" s="1">
        <v>4</v>
      </c>
      <c r="F48" s="1">
        <f t="shared" si="0"/>
        <v>3022</v>
      </c>
      <c r="G48" s="1">
        <f t="shared" si="1"/>
        <v>24</v>
      </c>
    </row>
    <row r="49" spans="1:7" ht="12" customHeight="1">
      <c r="A49" s="1" t="s">
        <v>49</v>
      </c>
      <c r="B49" s="1">
        <v>5</v>
      </c>
      <c r="C49" s="1">
        <v>5</v>
      </c>
      <c r="D49" s="1">
        <v>4</v>
      </c>
      <c r="E49" s="1">
        <v>4</v>
      </c>
      <c r="F49" s="1">
        <f t="shared" si="0"/>
        <v>1</v>
      </c>
      <c r="G49" s="1">
        <f t="shared" si="1"/>
        <v>1</v>
      </c>
    </row>
    <row r="50" spans="1:7" ht="12" customHeight="1">
      <c r="A50" s="1" t="s">
        <v>15</v>
      </c>
      <c r="B50" s="1">
        <f>7+307+34+45+70+74+98</f>
        <v>635</v>
      </c>
      <c r="C50" s="1">
        <v>7</v>
      </c>
      <c r="D50" s="1">
        <v>0</v>
      </c>
      <c r="E50" s="1">
        <v>0</v>
      </c>
      <c r="F50" s="1">
        <f t="shared" si="0"/>
        <v>635</v>
      </c>
      <c r="G50" s="1">
        <f t="shared" si="1"/>
        <v>7</v>
      </c>
    </row>
    <row r="51" spans="1:7" ht="12" customHeight="1">
      <c r="A51" s="1" t="s">
        <v>28</v>
      </c>
      <c r="B51" s="1">
        <v>0</v>
      </c>
      <c r="C51" s="1">
        <v>0</v>
      </c>
      <c r="D51" s="1">
        <v>0</v>
      </c>
      <c r="E51" s="1">
        <v>0</v>
      </c>
      <c r="F51" s="1">
        <f t="shared" si="0"/>
        <v>0</v>
      </c>
      <c r="G51" s="1">
        <f t="shared" si="1"/>
        <v>0</v>
      </c>
    </row>
    <row r="52" spans="1:7" ht="12" customHeight="1">
      <c r="A52" s="1" t="s">
        <v>33</v>
      </c>
      <c r="B52" s="1">
        <v>12</v>
      </c>
      <c r="C52" s="1">
        <v>1</v>
      </c>
      <c r="D52" s="1">
        <v>0</v>
      </c>
      <c r="E52" s="1">
        <v>0</v>
      </c>
      <c r="F52" s="1">
        <f t="shared" si="0"/>
        <v>12</v>
      </c>
      <c r="G52" s="1">
        <f t="shared" si="1"/>
        <v>1</v>
      </c>
    </row>
    <row r="53" spans="1:7" ht="12" customHeight="1">
      <c r="A53" s="1" t="s">
        <v>21</v>
      </c>
      <c r="B53" s="1">
        <f>20+1+10+40+20+10+1+60+100+25+60+100+40+15+15+6+200+50+50+15+15+20+40+12+1+10+60</f>
        <v>996</v>
      </c>
      <c r="C53" s="1">
        <v>33</v>
      </c>
      <c r="D53" s="1">
        <v>6</v>
      </c>
      <c r="E53" s="1">
        <v>6</v>
      </c>
      <c r="F53" s="1">
        <f t="shared" si="0"/>
        <v>990</v>
      </c>
      <c r="G53" s="1">
        <f t="shared" si="1"/>
        <v>27</v>
      </c>
    </row>
    <row r="54" spans="1:7" ht="12" customHeight="1">
      <c r="A54" s="1" t="s">
        <v>4</v>
      </c>
      <c r="B54" s="1">
        <v>0</v>
      </c>
      <c r="C54" s="1">
        <v>0</v>
      </c>
      <c r="D54" s="1">
        <v>0</v>
      </c>
      <c r="E54" s="1">
        <v>0</v>
      </c>
      <c r="F54" s="1">
        <f t="shared" si="0"/>
        <v>0</v>
      </c>
      <c r="G54" s="1">
        <f t="shared" si="1"/>
        <v>0</v>
      </c>
    </row>
    <row r="55" spans="1:7" ht="12" customHeight="1">
      <c r="A55" s="1" t="s">
        <v>38</v>
      </c>
      <c r="B55" s="1">
        <v>0</v>
      </c>
      <c r="C55" s="1">
        <v>0</v>
      </c>
      <c r="D55" s="1">
        <v>0</v>
      </c>
      <c r="E55" s="1">
        <v>0</v>
      </c>
      <c r="F55" s="1">
        <f t="shared" si="0"/>
        <v>0</v>
      </c>
      <c r="G55" s="1">
        <f t="shared" si="1"/>
        <v>0</v>
      </c>
    </row>
    <row r="56" ht="12" customHeight="1"/>
    <row r="57" spans="1:7" ht="12" customHeight="1">
      <c r="A57" s="1" t="s">
        <v>50</v>
      </c>
      <c r="B57" s="1">
        <f>SUM(B5:B55)</f>
        <v>60593.3</v>
      </c>
      <c r="C57" s="1">
        <f>SUM(C5:C55)</f>
        <v>604</v>
      </c>
      <c r="D57" s="1">
        <f>SUM(D5:D55)</f>
        <v>44</v>
      </c>
      <c r="E57" s="1">
        <f>SUM(E5:E55)</f>
        <v>44</v>
      </c>
      <c r="F57" s="1">
        <f t="shared" si="0"/>
        <v>60549.3</v>
      </c>
      <c r="G57" s="1">
        <f t="shared" si="1"/>
        <v>560</v>
      </c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 gridLines="1"/>
  <pageMargins left="0.75" right="0.75" top="0.4" bottom="0.4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tots0102</dc:title>
  <dc:subject/>
  <dc:creator>Heather Montanye</dc:creator>
  <cp:keywords/>
  <dc:description/>
  <cp:lastModifiedBy>The Nature Conservancy</cp:lastModifiedBy>
  <cp:lastPrinted>2003-08-25T17:50:14Z</cp:lastPrinted>
  <dcterms:created xsi:type="dcterms:W3CDTF">2000-10-30T19:06:52Z</dcterms:created>
  <dcterms:modified xsi:type="dcterms:W3CDTF">2001-08-13T16:08:54Z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egacyUrl">
    <vt:lpwstr>https://www.conservationgateway.org/sites/default/files/tots0102.xls, http://www.conservationgateway.org/sites/default/files/tots0102.xls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System Account</vt:lpwstr>
  </property>
  <property fmtid="{D5CDD505-2E9C-101B-9397-08002B2CF9AE}" pid="5" name="Order">
    <vt:lpwstr>50600.0000000000</vt:lpwstr>
  </property>
</Properties>
</file>